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416"/>
  <workbookPr autoCompressPictures="0"/>
  <bookViews>
    <workbookView xWindow="1960" yWindow="180" windowWidth="23620" windowHeight="13420"/>
  </bookViews>
  <sheets>
    <sheet name="Information Page" sheetId="1" r:id="rId1"/>
    <sheet name="Results" sheetId="2" r:id="rId2"/>
    <sheet name="Calculations" sheetId="3" state="hidden" r:id="rId3"/>
  </sheets>
  <definedNames>
    <definedName name="Chlorinating_3__Tablets">'Information Page'!$B$19</definedName>
    <definedName name="_xlnm.Print_Area" localSheetId="0">'Information Page'!$A$1:$N$37</definedName>
    <definedName name="_xlnm.Print_Area" localSheetId="1">Results!$A$1:$I$52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13" i="3" l="1"/>
  <c r="N6" i="1"/>
  <c r="N7" i="1"/>
  <c r="N8" i="1"/>
  <c r="C11" i="1"/>
  <c r="E1" i="2"/>
  <c r="D2" i="2"/>
  <c r="C6" i="2"/>
  <c r="E15" i="2"/>
  <c r="F20" i="2"/>
  <c r="E20" i="2"/>
  <c r="E21" i="2"/>
  <c r="E26" i="2"/>
  <c r="F25" i="2"/>
  <c r="E34" i="2"/>
  <c r="E39" i="2"/>
  <c r="D39" i="2"/>
  <c r="E44" i="2"/>
  <c r="C6" i="3"/>
  <c r="C8" i="2"/>
  <c r="D7" i="3"/>
  <c r="D11" i="3"/>
  <c r="D10" i="3"/>
  <c r="D9" i="3"/>
  <c r="D8" i="3"/>
  <c r="F26" i="3"/>
  <c r="F29" i="3"/>
  <c r="G29" i="3"/>
  <c r="H29" i="3"/>
  <c r="F30" i="3"/>
  <c r="G30" i="3"/>
  <c r="H30" i="3"/>
  <c r="F27" i="3"/>
  <c r="F28" i="3"/>
  <c r="G28" i="3"/>
  <c r="H28" i="3"/>
  <c r="D15" i="2"/>
  <c r="E21" i="3"/>
  <c r="F21" i="3"/>
  <c r="C39" i="2"/>
  <c r="D20" i="2"/>
  <c r="C15" i="3"/>
  <c r="C34" i="2"/>
  <c r="D25" i="2"/>
  <c r="G27" i="3"/>
  <c r="H27" i="3"/>
  <c r="C44" i="2"/>
</calcChain>
</file>

<file path=xl/sharedStrings.xml><?xml version="1.0" encoding="utf-8"?>
<sst xmlns="http://schemas.openxmlformats.org/spreadsheetml/2006/main" count="101" uniqueCount="70">
  <si>
    <t>Customer Name:</t>
  </si>
  <si>
    <t>Pool Size In Gallons:</t>
  </si>
  <si>
    <t>Rectangle</t>
  </si>
  <si>
    <t>Circle</t>
  </si>
  <si>
    <t>Oval</t>
  </si>
  <si>
    <t>Length</t>
  </si>
  <si>
    <t>Width</t>
  </si>
  <si>
    <t>Average Depth</t>
  </si>
  <si>
    <t>Volume</t>
  </si>
  <si>
    <t>Diameter</t>
  </si>
  <si>
    <t>Multiplier</t>
  </si>
  <si>
    <t>Season In Weeks:</t>
  </si>
  <si>
    <t>Weeks</t>
  </si>
  <si>
    <t>Product Brand:</t>
  </si>
  <si>
    <t>NA</t>
  </si>
  <si>
    <t>Add</t>
  </si>
  <si>
    <t>Shock Day:</t>
  </si>
  <si>
    <t>Sunday</t>
  </si>
  <si>
    <t>Monday</t>
  </si>
  <si>
    <t>Tuesday</t>
  </si>
  <si>
    <t>Wednesday</t>
  </si>
  <si>
    <t>Thursday</t>
  </si>
  <si>
    <t>Friday</t>
  </si>
  <si>
    <t>Saturday</t>
  </si>
  <si>
    <t>night.  Allow the pool to run through</t>
  </si>
  <si>
    <t>the night.  Please remember to remove any covers from the</t>
  </si>
  <si>
    <t>Pounds of</t>
  </si>
  <si>
    <t>BASOC Liquid Shock</t>
  </si>
  <si>
    <t>GALLONS</t>
  </si>
  <si>
    <t>PER 4K</t>
  </si>
  <si>
    <t>Gallons</t>
  </si>
  <si>
    <t>WEEKS</t>
  </si>
  <si>
    <t>Bags</t>
  </si>
  <si>
    <t>pool for the process.</t>
  </si>
  <si>
    <t>ounces of</t>
  </si>
  <si>
    <t>TABLET/STICK</t>
  </si>
  <si>
    <t>BAG/GALLONS</t>
  </si>
  <si>
    <t>LBS of Tablets/sticks</t>
  </si>
  <si>
    <t>Rounded up to nearest quart</t>
  </si>
  <si>
    <t>Ounces for season</t>
  </si>
  <si>
    <t>to the pool every</t>
  </si>
  <si>
    <t>Bottle(s) of</t>
  </si>
  <si>
    <t>Please note that these are considered best estimates.  These estimates are not intended to cover all situations.  In certain circumstances these estimates may over-estimate or underestimate the amount of chemicals required to maintain your swimming pool.  These estimates are based on the recommendations of the NSPI, as well as those of the manufacturer for algaecide dosages.  Neither the dealer nor Imperial Pools, Inc. make any claims that these estimates will gaurantee correct water balance and equipment maintenance.  Please consult your local dealer for further information regarding your specific swimming pool.</t>
  </si>
  <si>
    <t>At a time.  Replace when the tablets have totally dissolved.</t>
  </si>
  <si>
    <t>morning.  The pool may be used 15</t>
  </si>
  <si>
    <t>minutes after addition of the algaecide.</t>
  </si>
  <si>
    <t>DEALER NAME</t>
  </si>
  <si>
    <t>DEALER PHONE</t>
  </si>
  <si>
    <t>Quick Dissolve Shock</t>
  </si>
  <si>
    <t>Shox-All Plus</t>
  </si>
  <si>
    <t>Pool Trol CalHypo Shock</t>
  </si>
  <si>
    <t>Poly Algaecide 60</t>
  </si>
  <si>
    <t>Poly Algaecide 30</t>
  </si>
  <si>
    <t>Alagaecide 50 Quat</t>
  </si>
  <si>
    <t>90 Day Algaecide</t>
  </si>
  <si>
    <t>Quantum</t>
  </si>
  <si>
    <t>Granular Chlorine Shock</t>
  </si>
  <si>
    <t>Q-Shock II 73%</t>
  </si>
  <si>
    <t>QB Brite</t>
  </si>
  <si>
    <t>Quash Algaecide</t>
  </si>
  <si>
    <t>Algigon 30 Algaecide</t>
  </si>
  <si>
    <t>Premium 60 Algaecide</t>
  </si>
  <si>
    <t>Chlorinating 3" Tablets 4 lb. Pail</t>
  </si>
  <si>
    <t>Chlorinating 3" Tablets 8 lb. Pail*</t>
  </si>
  <si>
    <t>Chlorinating 3" Tablets 25 lb. Pail*</t>
  </si>
  <si>
    <t>Trilogy Tabs</t>
  </si>
  <si>
    <t>Algigon-C (copper)**</t>
  </si>
  <si>
    <t>Terminator II</t>
  </si>
  <si>
    <t>**Can substitute Terminator II if desired.</t>
  </si>
  <si>
    <t xml:space="preserve"> *Can substitute Triololgy Tabs if desired.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</si>
</sst>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0.0"/>
    <numFmt numFmtId="166" formatCode="dddd"/>
    <numFmt numFmtId="167" formatCode="[&lt;=9999999]###\-####;\(###\)\ ###\-####"/>
  </numFmts>
  <fonts count="9" x14ac:knownFonts="1">
    <font>
      <sz val="10"/>
      <name val="Arial"/>
    </font>
    <font>
      <sz val="10"/>
      <name val="Arial"/>
    </font>
    <font>
      <b/>
      <sz val="10"/>
      <name val="Arial"/>
      <family val="2"/>
    </font>
    <font>
      <sz val="10"/>
      <color indexed="9"/>
      <name val="Arial"/>
      <family val="2"/>
    </font>
    <font>
      <i/>
      <sz val="8"/>
      <name val="Arial"/>
      <family val="2"/>
    </font>
    <font>
      <sz val="10"/>
      <name val="Arial"/>
      <family val="2"/>
    </font>
    <font>
      <b/>
      <sz val="12"/>
      <name val="Arial"/>
      <family val="2"/>
    </font>
    <font>
      <sz val="10"/>
      <color theme="0"/>
      <name val="Arial"/>
      <family val="2"/>
    </font>
    <font>
      <b/>
      <sz val="11"/>
      <name val="Arial"/>
    </font>
  </fonts>
  <fills count="7">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45"/>
        <bgColor indexed="64"/>
      </patternFill>
    </fill>
    <fill>
      <patternFill patternType="solid">
        <fgColor indexed="57"/>
        <bgColor indexed="64"/>
      </patternFill>
    </fill>
    <fill>
      <patternFill patternType="solid">
        <fgColor rgb="FF99CCFF"/>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43" fontId="1" fillId="0" borderId="0" applyFont="0" applyFill="0" applyBorder="0" applyAlignment="0" applyProtection="0"/>
  </cellStyleXfs>
  <cellXfs count="87">
    <xf numFmtId="0" fontId="0" fillId="0" borderId="0" xfId="0"/>
    <xf numFmtId="0" fontId="2" fillId="0" borderId="0" xfId="0" applyFont="1"/>
    <xf numFmtId="0" fontId="0" fillId="0" borderId="1" xfId="0" applyBorder="1"/>
    <xf numFmtId="0" fontId="0" fillId="0" borderId="1" xfId="0" applyBorder="1" applyAlignment="1">
      <alignment horizontal="centerContinuous"/>
    </xf>
    <xf numFmtId="0" fontId="0" fillId="0" borderId="0" xfId="0" applyBorder="1"/>
    <xf numFmtId="0" fontId="0" fillId="0" borderId="0" xfId="0" applyAlignment="1">
      <alignment horizontal="center"/>
    </xf>
    <xf numFmtId="2" fontId="0" fillId="0" borderId="0" xfId="0" applyNumberFormat="1"/>
    <xf numFmtId="0" fontId="3" fillId="2" borderId="0" xfId="0" applyFont="1" applyFill="1" applyAlignment="1">
      <alignment horizontal="center" wrapText="1"/>
    </xf>
    <xf numFmtId="0" fontId="2" fillId="3" borderId="2" xfId="0" applyFont="1" applyFill="1" applyBorder="1" applyAlignment="1">
      <alignment horizontal="center"/>
    </xf>
    <xf numFmtId="0" fontId="0" fillId="3" borderId="2" xfId="0" applyFill="1" applyBorder="1" applyAlignment="1">
      <alignment horizontal="center"/>
    </xf>
    <xf numFmtId="0" fontId="3" fillId="2" borderId="0" xfId="0" applyFont="1" applyFill="1" applyAlignment="1">
      <alignment horizontal="center"/>
    </xf>
    <xf numFmtId="0" fontId="3" fillId="2" borderId="0" xfId="0" applyFont="1" applyFill="1" applyBorder="1" applyAlignment="1">
      <alignment horizontal="center"/>
    </xf>
    <xf numFmtId="0" fontId="0" fillId="0" borderId="0" xfId="0" applyBorder="1" applyAlignment="1">
      <alignment horizontal="left"/>
    </xf>
    <xf numFmtId="1" fontId="2" fillId="0" borderId="1" xfId="0" applyNumberFormat="1" applyFont="1" applyBorder="1" applyAlignment="1">
      <alignment horizontal="left" indent="1"/>
    </xf>
    <xf numFmtId="0" fontId="2" fillId="0" borderId="0" xfId="0" applyFont="1" applyAlignment="1">
      <alignment horizontal="right"/>
    </xf>
    <xf numFmtId="0" fontId="0" fillId="0" borderId="0" xfId="0" applyFill="1" applyBorder="1" applyAlignment="1">
      <alignment horizontal="left"/>
    </xf>
    <xf numFmtId="1" fontId="0" fillId="0" borderId="0" xfId="1" applyNumberFormat="1" applyFont="1" applyAlignment="1">
      <alignment horizontal="center"/>
    </xf>
    <xf numFmtId="166" fontId="0" fillId="0" borderId="0" xfId="0" applyNumberFormat="1"/>
    <xf numFmtId="0" fontId="2" fillId="0" borderId="0" xfId="0" applyFont="1" applyAlignment="1">
      <alignment horizontal="centerContinuous"/>
    </xf>
    <xf numFmtId="0" fontId="0" fillId="0" borderId="0" xfId="0" applyAlignment="1">
      <alignment horizontal="centerContinuous"/>
    </xf>
    <xf numFmtId="164" fontId="2" fillId="0" borderId="0" xfId="1" applyNumberFormat="1" applyFont="1"/>
    <xf numFmtId="0" fontId="5" fillId="0" borderId="0" xfId="0" applyFont="1"/>
    <xf numFmtId="0" fontId="5" fillId="0" borderId="0" xfId="0" applyFont="1" applyAlignment="1">
      <alignment horizontal="center"/>
    </xf>
    <xf numFmtId="0" fontId="0" fillId="0" borderId="0" xfId="0" applyFill="1" applyAlignment="1">
      <alignment horizontal="right"/>
    </xf>
    <xf numFmtId="0" fontId="0" fillId="0" borderId="0" xfId="0" applyFill="1"/>
    <xf numFmtId="0" fontId="0" fillId="0" borderId="1" xfId="0" applyFill="1" applyBorder="1"/>
    <xf numFmtId="0" fontId="0" fillId="0" borderId="0" xfId="0" applyFill="1" applyBorder="1"/>
    <xf numFmtId="0" fontId="2" fillId="0" borderId="3" xfId="0" applyFont="1" applyFill="1" applyBorder="1" applyAlignment="1">
      <alignment horizontal="right"/>
    </xf>
    <xf numFmtId="0" fontId="0" fillId="0" borderId="4" xfId="0" applyFill="1" applyBorder="1" applyAlignment="1">
      <alignment horizontal="right"/>
    </xf>
    <xf numFmtId="0" fontId="0" fillId="0" borderId="4" xfId="0" applyFill="1" applyBorder="1"/>
    <xf numFmtId="0" fontId="0" fillId="0" borderId="5" xfId="0" applyFill="1" applyBorder="1"/>
    <xf numFmtId="0" fontId="0" fillId="0" borderId="6" xfId="0" applyFill="1" applyBorder="1" applyAlignment="1">
      <alignment horizontal="right"/>
    </xf>
    <xf numFmtId="0" fontId="0" fillId="0" borderId="7" xfId="0" applyFill="1" applyBorder="1"/>
    <xf numFmtId="0" fontId="0" fillId="0" borderId="8" xfId="0" applyFill="1" applyBorder="1" applyAlignment="1">
      <alignment horizontal="right"/>
    </xf>
    <xf numFmtId="0" fontId="0" fillId="0" borderId="9" xfId="0" applyFill="1" applyBorder="1"/>
    <xf numFmtId="0" fontId="0" fillId="0" borderId="10" xfId="0" applyFill="1" applyBorder="1"/>
    <xf numFmtId="0" fontId="0" fillId="0" borderId="4" xfId="0" applyFill="1" applyBorder="1" applyAlignment="1"/>
    <xf numFmtId="0" fontId="0" fillId="0" borderId="6" xfId="0" applyFill="1" applyBorder="1"/>
    <xf numFmtId="0" fontId="0" fillId="0" borderId="8" xfId="0" applyFill="1" applyBorder="1"/>
    <xf numFmtId="0" fontId="2" fillId="0" borderId="0" xfId="0" applyFont="1" applyAlignment="1">
      <alignment horizontal="center"/>
    </xf>
    <xf numFmtId="165" fontId="0" fillId="3" borderId="0" xfId="0" applyNumberFormat="1" applyFill="1" applyAlignment="1">
      <alignment horizontal="center"/>
    </xf>
    <xf numFmtId="165" fontId="0" fillId="3" borderId="0" xfId="0" applyNumberFormat="1" applyFill="1"/>
    <xf numFmtId="0" fontId="2" fillId="3" borderId="0" xfId="0" applyFont="1" applyFill="1" applyAlignment="1">
      <alignment horizontal="center" wrapText="1"/>
    </xf>
    <xf numFmtId="1" fontId="0" fillId="3" borderId="0" xfId="0" applyNumberFormat="1" applyFill="1" applyAlignment="1">
      <alignment horizontal="center"/>
    </xf>
    <xf numFmtId="0" fontId="0" fillId="0" borderId="4" xfId="0" applyBorder="1"/>
    <xf numFmtId="0" fontId="0" fillId="0" borderId="0" xfId="0" applyFill="1" applyBorder="1" applyAlignment="1">
      <alignment horizontal="left" indent="2"/>
    </xf>
    <xf numFmtId="0" fontId="0" fillId="0" borderId="9" xfId="0" applyFill="1" applyBorder="1" applyAlignment="1">
      <alignment horizontal="left" indent="2"/>
    </xf>
    <xf numFmtId="1" fontId="2" fillId="0" borderId="0" xfId="0" applyNumberFormat="1" applyFont="1" applyAlignment="1">
      <alignment horizontal="center"/>
    </xf>
    <xf numFmtId="0" fontId="2" fillId="0" borderId="1" xfId="0" applyFont="1" applyBorder="1" applyAlignment="1" applyProtection="1">
      <alignment horizontal="centerContinuous"/>
      <protection locked="0"/>
    </xf>
    <xf numFmtId="0" fontId="0" fillId="0" borderId="1" xfId="0" applyBorder="1" applyAlignment="1" applyProtection="1">
      <alignment horizontal="centerContinuous"/>
      <protection locked="0"/>
    </xf>
    <xf numFmtId="0" fontId="0" fillId="0" borderId="1" xfId="0" applyBorder="1" applyAlignment="1" applyProtection="1">
      <alignment horizontal="centerContinuous"/>
    </xf>
    <xf numFmtId="0" fontId="0" fillId="3" borderId="2" xfId="0" applyFill="1" applyBorder="1" applyAlignment="1" applyProtection="1">
      <alignment horizontal="center"/>
      <protection locked="0"/>
    </xf>
    <xf numFmtId="1" fontId="2" fillId="0" borderId="1" xfId="0" applyNumberFormat="1" applyFont="1" applyBorder="1" applyAlignment="1" applyProtection="1">
      <alignment horizontal="left" indent="3"/>
      <protection locked="0"/>
    </xf>
    <xf numFmtId="0" fontId="0" fillId="0" borderId="1" xfId="0" applyBorder="1" applyAlignment="1" applyProtection="1">
      <alignment horizontal="center"/>
    </xf>
    <xf numFmtId="164" fontId="2" fillId="0" borderId="1" xfId="0" applyNumberFormat="1" applyFont="1" applyBorder="1" applyAlignment="1" applyProtection="1">
      <alignment horizontal="centerContinuous"/>
      <protection locked="0"/>
    </xf>
    <xf numFmtId="0" fontId="0" fillId="0" borderId="4" xfId="0" applyFill="1" applyBorder="1" applyAlignment="1" applyProtection="1">
      <alignment horizontal="center"/>
      <protection locked="0"/>
    </xf>
    <xf numFmtId="0" fontId="2" fillId="0" borderId="4" xfId="0" applyFont="1" applyFill="1" applyBorder="1" applyProtection="1">
      <protection locked="0"/>
    </xf>
    <xf numFmtId="0" fontId="0" fillId="0" borderId="4" xfId="0" applyFill="1" applyBorder="1" applyAlignment="1" applyProtection="1">
      <alignment horizontal="left"/>
      <protection locked="0"/>
    </xf>
    <xf numFmtId="0" fontId="2" fillId="0" borderId="4" xfId="0" applyFont="1" applyFill="1" applyBorder="1" applyAlignment="1" applyProtection="1">
      <protection locked="0"/>
    </xf>
    <xf numFmtId="0" fontId="0" fillId="0" borderId="0" xfId="0" applyFill="1" applyBorder="1" applyAlignment="1" applyProtection="1">
      <alignment horizontal="center"/>
      <protection locked="0"/>
    </xf>
    <xf numFmtId="165" fontId="0" fillId="0" borderId="4" xfId="0" applyNumberFormat="1" applyFill="1" applyBorder="1" applyAlignment="1" applyProtection="1">
      <alignment horizontal="center"/>
      <protection locked="0"/>
    </xf>
    <xf numFmtId="166" fontId="0" fillId="0" borderId="0" xfId="0" applyNumberFormat="1" applyFill="1" applyBorder="1" applyAlignment="1" applyProtection="1">
      <alignment horizontal="center"/>
      <protection locked="0"/>
    </xf>
    <xf numFmtId="0" fontId="0" fillId="0" borderId="0" xfId="0" applyFill="1" applyBorder="1" applyAlignment="1" applyProtection="1">
      <alignment horizontal="left"/>
      <protection locked="0"/>
    </xf>
    <xf numFmtId="0" fontId="2" fillId="0" borderId="0" xfId="0" applyFont="1" applyFill="1" applyBorder="1" applyProtection="1">
      <protection locked="0"/>
    </xf>
    <xf numFmtId="0" fontId="2" fillId="0" borderId="0" xfId="0" applyFont="1" applyFill="1" applyBorder="1" applyAlignment="1" applyProtection="1">
      <protection locked="0"/>
    </xf>
    <xf numFmtId="1" fontId="0" fillId="3" borderId="2" xfId="1" applyNumberFormat="1" applyFont="1" applyFill="1" applyBorder="1" applyAlignment="1" applyProtection="1">
      <alignment horizontal="center"/>
    </xf>
    <xf numFmtId="1" fontId="0" fillId="3" borderId="2" xfId="0" applyNumberFormat="1" applyFill="1" applyBorder="1" applyAlignment="1" applyProtection="1">
      <alignment horizontal="center"/>
    </xf>
    <xf numFmtId="0" fontId="6" fillId="0" borderId="0" xfId="0" applyFont="1" applyAlignment="1" applyProtection="1">
      <alignment horizontal="center"/>
      <protection locked="0"/>
    </xf>
    <xf numFmtId="167" fontId="0" fillId="0" borderId="0" xfId="0" applyNumberFormat="1" applyAlignment="1" applyProtection="1">
      <alignment horizontal="centerContinuous"/>
      <protection locked="0"/>
    </xf>
    <xf numFmtId="0" fontId="7" fillId="0" borderId="0" xfId="0" applyFont="1"/>
    <xf numFmtId="0" fontId="7" fillId="0" borderId="0" xfId="0" applyFont="1" applyBorder="1" applyAlignment="1">
      <alignment horizontal="left"/>
    </xf>
    <xf numFmtId="0" fontId="7" fillId="0" borderId="0" xfId="0" applyFont="1" applyFill="1" applyBorder="1" applyAlignment="1">
      <alignment horizontal="left"/>
    </xf>
    <xf numFmtId="0" fontId="7" fillId="0" borderId="0" xfId="0" applyFont="1" applyBorder="1"/>
    <xf numFmtId="0" fontId="2" fillId="0" borderId="0" xfId="0" applyFont="1" applyAlignment="1">
      <alignment horizontal="left"/>
    </xf>
    <xf numFmtId="0" fontId="0" fillId="0" borderId="0" xfId="0" applyAlignment="1" applyProtection="1">
      <alignment horizontal="left"/>
      <protection locked="0"/>
    </xf>
    <xf numFmtId="0" fontId="6" fillId="0" borderId="0" xfId="0" applyFont="1" applyAlignment="1">
      <alignment horizontal="left"/>
    </xf>
    <xf numFmtId="0" fontId="8" fillId="0" borderId="0" xfId="0" applyFont="1" applyAlignment="1"/>
    <xf numFmtId="0" fontId="8" fillId="6" borderId="0" xfId="0" applyFont="1" applyFill="1" applyAlignment="1"/>
    <xf numFmtId="0" fontId="8" fillId="0" borderId="0" xfId="0" applyFont="1"/>
    <xf numFmtId="0" fontId="0" fillId="0" borderId="1" xfId="0" applyBorder="1" applyAlignment="1">
      <alignment horizontal="center"/>
    </xf>
    <xf numFmtId="0" fontId="2" fillId="0" borderId="1" xfId="0" applyFont="1" applyBorder="1" applyAlignment="1" applyProtection="1">
      <alignment horizontal="center"/>
      <protection locked="0"/>
    </xf>
    <xf numFmtId="0" fontId="2" fillId="6" borderId="0" xfId="0" applyFont="1" applyFill="1" applyAlignment="1" applyProtection="1">
      <protection locked="0"/>
    </xf>
    <xf numFmtId="0" fontId="2" fillId="4" borderId="0" xfId="0" applyFont="1" applyFill="1" applyAlignment="1" applyProtection="1">
      <protection locked="0"/>
    </xf>
    <xf numFmtId="0" fontId="2" fillId="5" borderId="0" xfId="0" applyFont="1" applyFill="1" applyAlignment="1" applyProtection="1">
      <protection locked="0"/>
    </xf>
    <xf numFmtId="0" fontId="4" fillId="0" borderId="0" xfId="0" applyFont="1" applyBorder="1" applyAlignment="1">
      <alignment wrapText="1"/>
    </xf>
    <xf numFmtId="0" fontId="0" fillId="0" borderId="0" xfId="0" applyBorder="1" applyAlignment="1">
      <alignment wrapText="1"/>
    </xf>
    <xf numFmtId="0" fontId="0" fillId="0" borderId="0" xfId="0" applyAlignment="1">
      <alignmen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4" Type="http://schemas.openxmlformats.org/officeDocument/2006/relationships/image" Target="../media/image4.jpeg"/><Relationship Id="rId5" Type="http://schemas.openxmlformats.org/officeDocument/2006/relationships/image" Target="../media/image5.png"/><Relationship Id="rId1" Type="http://schemas.openxmlformats.org/officeDocument/2006/relationships/image" Target="../media/image1.jpeg"/><Relationship Id="rId2"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4" Type="http://schemas.openxmlformats.org/officeDocument/2006/relationships/image" Target="../media/image4.jpeg"/><Relationship Id="rId5" Type="http://schemas.openxmlformats.org/officeDocument/2006/relationships/image" Target="../media/image5.png"/><Relationship Id="rId1" Type="http://schemas.openxmlformats.org/officeDocument/2006/relationships/image" Target="../media/image1.jpeg"/><Relationship Id="rId2"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4" Type="http://schemas.openxmlformats.org/officeDocument/2006/relationships/image" Target="../media/image4.jpeg"/><Relationship Id="rId1" Type="http://schemas.openxmlformats.org/officeDocument/2006/relationships/image" Target="../media/image1.jpe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3</xdr:row>
      <xdr:rowOff>9525</xdr:rowOff>
    </xdr:to>
    <xdr:pic>
      <xdr:nvPicPr>
        <xdr:cNvPr id="1044" name="Picture 1" descr="C:\Documents and Settings\scase\My Documents\My Pictures\Pool Shit\basoc_elements.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04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18</xdr:row>
      <xdr:rowOff>9525</xdr:rowOff>
    </xdr:from>
    <xdr:to>
      <xdr:col>1</xdr:col>
      <xdr:colOff>0</xdr:colOff>
      <xdr:row>21</xdr:row>
      <xdr:rowOff>114300</xdr:rowOff>
    </xdr:to>
    <xdr:pic>
      <xdr:nvPicPr>
        <xdr:cNvPr id="1045" name="Picture 3" descr="C:\Documents and Settings\Administrator\My Documents\My Pictures\s_block_rollover.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43840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9525</xdr:rowOff>
    </xdr:from>
    <xdr:to>
      <xdr:col>1</xdr:col>
      <xdr:colOff>0</xdr:colOff>
      <xdr:row>26</xdr:row>
      <xdr:rowOff>114300</xdr:rowOff>
    </xdr:to>
    <xdr:pic>
      <xdr:nvPicPr>
        <xdr:cNvPr id="1046" name="Picture 4" descr="C:\Documents and Settings\Administrator\My Documents\My Pictures\o_block_rollover.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248025"/>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9525</xdr:rowOff>
    </xdr:from>
    <xdr:to>
      <xdr:col>1</xdr:col>
      <xdr:colOff>0</xdr:colOff>
      <xdr:row>31</xdr:row>
      <xdr:rowOff>114300</xdr:rowOff>
    </xdr:to>
    <xdr:pic>
      <xdr:nvPicPr>
        <xdr:cNvPr id="1047" name="Picture 5" descr="C:\Documents and Settings\Administrator\My Documents\My Pictures\c_block_rollover.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405765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101600</xdr:colOff>
      <xdr:row>0</xdr:row>
      <xdr:rowOff>50800</xdr:rowOff>
    </xdr:from>
    <xdr:to>
      <xdr:col>4</xdr:col>
      <xdr:colOff>216873</xdr:colOff>
      <xdr:row>2</xdr:row>
      <xdr:rowOff>127000</xdr:rowOff>
    </xdr:to>
    <xdr:pic>
      <xdr:nvPicPr>
        <xdr:cNvPr id="2" name="Picture 1" descr="QB-Logo-CMYK.pdf"/>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60600" y="50800"/>
          <a:ext cx="1143973"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561975</xdr:colOff>
      <xdr:row>3</xdr:row>
      <xdr:rowOff>180975</xdr:rowOff>
    </xdr:to>
    <xdr:pic>
      <xdr:nvPicPr>
        <xdr:cNvPr id="2080" name="Picture 1" descr="C:\Documents and Settings\scase\My Documents\My Pictures\Pool Shit\basoc_elements.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669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9525</xdr:rowOff>
    </xdr:from>
    <xdr:to>
      <xdr:col>1</xdr:col>
      <xdr:colOff>0</xdr:colOff>
      <xdr:row>17</xdr:row>
      <xdr:rowOff>161925</xdr:rowOff>
    </xdr:to>
    <xdr:pic>
      <xdr:nvPicPr>
        <xdr:cNvPr id="2081" name="Picture 3" descr="C:\Documents and Settings\Administrator\My Documents\My Pictures\s_block_rollover.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466975"/>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19</xdr:row>
      <xdr:rowOff>9525</xdr:rowOff>
    </xdr:from>
    <xdr:to>
      <xdr:col>1</xdr:col>
      <xdr:colOff>0</xdr:colOff>
      <xdr:row>22</xdr:row>
      <xdr:rowOff>161925</xdr:rowOff>
    </xdr:to>
    <xdr:pic>
      <xdr:nvPicPr>
        <xdr:cNvPr id="2082" name="Picture 4" descr="C:\Documents and Settings\Administrator\My Documents\My Pictures\o_block_rollover.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29565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xdr:row>
      <xdr:rowOff>9525</xdr:rowOff>
    </xdr:from>
    <xdr:to>
      <xdr:col>1</xdr:col>
      <xdr:colOff>0</xdr:colOff>
      <xdr:row>27</xdr:row>
      <xdr:rowOff>161925</xdr:rowOff>
    </xdr:to>
    <xdr:pic>
      <xdr:nvPicPr>
        <xdr:cNvPr id="2083" name="Picture 5" descr="C:\Documents and Settings\Administrator\My Documents\My Pictures\c_block_rollover.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4124325"/>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32</xdr:row>
      <xdr:rowOff>0</xdr:rowOff>
    </xdr:from>
    <xdr:to>
      <xdr:col>1</xdr:col>
      <xdr:colOff>0</xdr:colOff>
      <xdr:row>35</xdr:row>
      <xdr:rowOff>161925</xdr:rowOff>
    </xdr:to>
    <xdr:pic>
      <xdr:nvPicPr>
        <xdr:cNvPr id="2084" name="Picture 6" descr="C:\Documents and Settings\Administrator\My Documents\My Pictures\s_block_rollover.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429250"/>
          <a:ext cx="6381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1</xdr:col>
      <xdr:colOff>0</xdr:colOff>
      <xdr:row>40</xdr:row>
      <xdr:rowOff>161925</xdr:rowOff>
    </xdr:to>
    <xdr:pic>
      <xdr:nvPicPr>
        <xdr:cNvPr id="2085" name="Picture 7" descr="C:\Documents and Settings\Administrator\My Documents\My Pictures\o_block_rollover.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6257925"/>
          <a:ext cx="6381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42</xdr:row>
      <xdr:rowOff>0</xdr:rowOff>
    </xdr:from>
    <xdr:to>
      <xdr:col>1</xdr:col>
      <xdr:colOff>0</xdr:colOff>
      <xdr:row>45</xdr:row>
      <xdr:rowOff>161925</xdr:rowOff>
    </xdr:to>
    <xdr:pic>
      <xdr:nvPicPr>
        <xdr:cNvPr id="2086" name="Picture 8" descr="C:\Documents and Settings\Administrator\My Documents\My Pictures\c_block_rollover.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7086600"/>
          <a:ext cx="6381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28</xdr:row>
      <xdr:rowOff>133350</xdr:rowOff>
    </xdr:from>
    <xdr:to>
      <xdr:col>6</xdr:col>
      <xdr:colOff>581025</xdr:colOff>
      <xdr:row>31</xdr:row>
      <xdr:rowOff>95250</xdr:rowOff>
    </xdr:to>
    <xdr:sp macro="" textlink="">
      <xdr:nvSpPr>
        <xdr:cNvPr id="2057" name="WordArt 9"/>
        <xdr:cNvSpPr>
          <a:spLocks noChangeArrowheads="1" noChangeShapeType="1" noTextEdit="1"/>
        </xdr:cNvSpPr>
      </xdr:nvSpPr>
      <xdr:spPr bwMode="auto">
        <a:xfrm>
          <a:off x="152400" y="4905375"/>
          <a:ext cx="4457700" cy="447675"/>
        </a:xfrm>
        <a:prstGeom prst="rect">
          <a:avLst/>
        </a:prstGeom>
      </xdr:spPr>
      <xdr:txBody>
        <a:bodyPr wrap="none" fromWordArt="1">
          <a:prstTxWarp prst="textDoubleWave1">
            <a:avLst>
              <a:gd name="adj1" fmla="val 6500"/>
              <a:gd name="adj2" fmla="val 0"/>
            </a:avLst>
          </a:prstTxWarp>
        </a:bodyPr>
        <a:lstStyle/>
        <a:p>
          <a:pPr algn="ctr" rtl="0"/>
          <a:r>
            <a:rPr lang="en-US" sz="3600" kern="10" spc="-180">
              <a:ln w="12700">
                <a:solidFill>
                  <a:srgbClr val="000099"/>
                </a:solidFill>
                <a:round/>
                <a:headEnd/>
                <a:tailEnd/>
              </a:ln>
              <a:solidFill>
                <a:srgbClr val="33CCFF"/>
              </a:solidFill>
              <a:effectLst>
                <a:outerShdw dist="125724" dir="18900000" algn="ctr" rotWithShape="0">
                  <a:srgbClr val="000099"/>
                </a:outerShdw>
              </a:effectLst>
              <a:latin typeface="Impact"/>
            </a:rPr>
            <a:t>Estimated Seasons Useage</a:t>
          </a:r>
        </a:p>
      </xdr:txBody>
    </xdr:sp>
    <xdr:clientData/>
  </xdr:twoCellAnchor>
  <xdr:twoCellAnchor>
    <xdr:from>
      <xdr:col>0</xdr:col>
      <xdr:colOff>76200</xdr:colOff>
      <xdr:row>10</xdr:row>
      <xdr:rowOff>123825</xdr:rowOff>
    </xdr:from>
    <xdr:to>
      <xdr:col>6</xdr:col>
      <xdr:colOff>504825</xdr:colOff>
      <xdr:row>13</xdr:row>
      <xdr:rowOff>85725</xdr:rowOff>
    </xdr:to>
    <xdr:sp macro="" textlink="">
      <xdr:nvSpPr>
        <xdr:cNvPr id="2058" name="WordArt 10"/>
        <xdr:cNvSpPr>
          <a:spLocks noChangeArrowheads="1" noChangeShapeType="1" noTextEdit="1"/>
        </xdr:cNvSpPr>
      </xdr:nvSpPr>
      <xdr:spPr bwMode="auto">
        <a:xfrm>
          <a:off x="76200" y="1924050"/>
          <a:ext cx="4457700" cy="447675"/>
        </a:xfrm>
        <a:prstGeom prst="rect">
          <a:avLst/>
        </a:prstGeom>
      </xdr:spPr>
      <xdr:txBody>
        <a:bodyPr wrap="none" fromWordArt="1">
          <a:prstTxWarp prst="textDoubleWave1">
            <a:avLst>
              <a:gd name="adj1" fmla="val 6500"/>
              <a:gd name="adj2" fmla="val 0"/>
            </a:avLst>
          </a:prstTxWarp>
        </a:bodyPr>
        <a:lstStyle/>
        <a:p>
          <a:pPr algn="ctr" rtl="0"/>
          <a:r>
            <a:rPr lang="en-US" sz="3600" kern="10" spc="-180">
              <a:ln w="12700">
                <a:solidFill>
                  <a:srgbClr val="000099"/>
                </a:solidFill>
                <a:round/>
                <a:headEnd/>
                <a:tailEnd/>
              </a:ln>
              <a:solidFill>
                <a:srgbClr val="33CCFF"/>
              </a:solidFill>
              <a:effectLst>
                <a:outerShdw dist="125724" dir="18900000" algn="ctr" rotWithShape="0">
                  <a:srgbClr val="000099"/>
                </a:outerShdw>
              </a:effectLst>
              <a:latin typeface="Impact"/>
            </a:rPr>
            <a:t>Weekly Directions</a:t>
          </a:r>
        </a:p>
      </xdr:txBody>
    </xdr:sp>
    <xdr:clientData/>
  </xdr:twoCellAnchor>
  <xdr:twoCellAnchor editAs="oneCell">
    <xdr:from>
      <xdr:col>5</xdr:col>
      <xdr:colOff>622300</xdr:colOff>
      <xdr:row>0</xdr:row>
      <xdr:rowOff>70792</xdr:rowOff>
    </xdr:from>
    <xdr:to>
      <xdr:col>8</xdr:col>
      <xdr:colOff>12700</xdr:colOff>
      <xdr:row>3</xdr:row>
      <xdr:rowOff>68908</xdr:rowOff>
    </xdr:to>
    <xdr:pic>
      <xdr:nvPicPr>
        <xdr:cNvPr id="2" name="Picture 1" descr="QB-Logo-CMYK.pdf"/>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267200" y="70792"/>
          <a:ext cx="1663700" cy="4934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409575</xdr:colOff>
      <xdr:row>4</xdr:row>
      <xdr:rowOff>38100</xdr:rowOff>
    </xdr:to>
    <xdr:pic>
      <xdr:nvPicPr>
        <xdr:cNvPr id="3092" name="Picture 1" descr="C:\Documents and Settings\scase\My Documents\My Pictures\Pool Shit\basoc_elements.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09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9525</xdr:rowOff>
    </xdr:from>
    <xdr:to>
      <xdr:col>5</xdr:col>
      <xdr:colOff>28575</xdr:colOff>
      <xdr:row>5</xdr:row>
      <xdr:rowOff>0</xdr:rowOff>
    </xdr:to>
    <xdr:pic>
      <xdr:nvPicPr>
        <xdr:cNvPr id="3093" name="Picture 2" descr="C:\Documents and Settings\Administrator\My Documents\My Pictures\s_block_rollover.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0" y="17145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600075</xdr:colOff>
      <xdr:row>1</xdr:row>
      <xdr:rowOff>0</xdr:rowOff>
    </xdr:from>
    <xdr:to>
      <xdr:col>7</xdr:col>
      <xdr:colOff>9525</xdr:colOff>
      <xdr:row>4</xdr:row>
      <xdr:rowOff>152400</xdr:rowOff>
    </xdr:to>
    <xdr:pic>
      <xdr:nvPicPr>
        <xdr:cNvPr id="3094" name="Picture 3" descr="C:\Documents and Settings\Administrator\My Documents\My Pictures\o_block_rollover.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76675" y="161925"/>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638175</xdr:colOff>
      <xdr:row>17</xdr:row>
      <xdr:rowOff>152400</xdr:rowOff>
    </xdr:to>
    <xdr:pic>
      <xdr:nvPicPr>
        <xdr:cNvPr id="3095" name="Picture 5" descr="C:\Documents and Settings\Administrator\My Documents\My Pictures\s_block_rollover.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6695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19</xdr:row>
      <xdr:rowOff>142875</xdr:rowOff>
    </xdr:from>
    <xdr:to>
      <xdr:col>0</xdr:col>
      <xdr:colOff>638175</xdr:colOff>
      <xdr:row>23</xdr:row>
      <xdr:rowOff>133350</xdr:rowOff>
    </xdr:to>
    <xdr:pic>
      <xdr:nvPicPr>
        <xdr:cNvPr id="3096" name="Picture 6" descr="C:\Documents and Settings\Administrator\My Documents\My Pictures\o_block_rollover.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21945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xdr:row>
      <xdr:rowOff>9525</xdr:rowOff>
    </xdr:from>
    <xdr:to>
      <xdr:col>0</xdr:col>
      <xdr:colOff>638175</xdr:colOff>
      <xdr:row>27</xdr:row>
      <xdr:rowOff>0</xdr:rowOff>
    </xdr:to>
    <xdr:pic>
      <xdr:nvPicPr>
        <xdr:cNvPr id="3097" name="Picture 7" descr="C:\Documents and Settings\Administrator\My Documents\My Pictures\c_block_rollover.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405765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P37"/>
  <sheetViews>
    <sheetView tabSelected="1" topLeftCell="A10" workbookViewId="0">
      <selection activeCell="P10" sqref="P1:P1048576"/>
    </sheetView>
  </sheetViews>
  <sheetFormatPr baseColWidth="10" defaultColWidth="8.83203125" defaultRowHeight="12" x14ac:dyDescent="0"/>
  <cols>
    <col min="1" max="1" width="9.5" customWidth="1"/>
    <col min="2" max="2" width="10" customWidth="1"/>
    <col min="4" max="4" width="13.5" bestFit="1" customWidth="1"/>
    <col min="5" max="5" width="16.1640625" customWidth="1"/>
    <col min="7" max="7" width="4" customWidth="1"/>
    <col min="8" max="8" width="10.33203125" customWidth="1"/>
    <col min="9" max="9" width="5.83203125" bestFit="1" customWidth="1"/>
    <col min="10" max="10" width="6.5" bestFit="1" customWidth="1"/>
    <col min="11" max="11" width="9" customWidth="1"/>
    <col min="12" max="12" width="8.5" bestFit="1" customWidth="1"/>
    <col min="13" max="13" width="8.5" customWidth="1"/>
    <col min="14" max="14" width="9.33203125" customWidth="1"/>
    <col min="16" max="16" width="8.83203125" hidden="1" customWidth="1"/>
  </cols>
  <sheetData>
    <row r="4" spans="1:14">
      <c r="D4" s="39"/>
    </row>
    <row r="5" spans="1:14" ht="25">
      <c r="A5" s="75" t="s">
        <v>46</v>
      </c>
      <c r="C5" s="79"/>
      <c r="D5" s="79"/>
      <c r="E5" s="79"/>
      <c r="F5" s="79"/>
      <c r="H5" s="10"/>
      <c r="I5" s="10" t="s">
        <v>6</v>
      </c>
      <c r="J5" s="10" t="s">
        <v>5</v>
      </c>
      <c r="K5" s="7" t="s">
        <v>7</v>
      </c>
      <c r="L5" s="11" t="s">
        <v>9</v>
      </c>
      <c r="M5" s="11" t="s">
        <v>10</v>
      </c>
      <c r="N5" s="10" t="s">
        <v>8</v>
      </c>
    </row>
    <row r="6" spans="1:14">
      <c r="A6" s="74"/>
      <c r="D6" s="39"/>
      <c r="H6" s="8" t="s">
        <v>2</v>
      </c>
      <c r="I6" s="51"/>
      <c r="J6" s="51"/>
      <c r="K6" s="51"/>
      <c r="L6" s="9" t="s">
        <v>14</v>
      </c>
      <c r="M6" s="9">
        <v>6.4</v>
      </c>
      <c r="N6" s="65">
        <f>J6*I6*K6*M6</f>
        <v>0</v>
      </c>
    </row>
    <row r="7" spans="1:14" ht="15">
      <c r="A7" s="75" t="s">
        <v>47</v>
      </c>
      <c r="C7" s="79"/>
      <c r="D7" s="79"/>
      <c r="H7" s="8" t="s">
        <v>3</v>
      </c>
      <c r="I7" s="9" t="s">
        <v>14</v>
      </c>
      <c r="J7" s="9" t="s">
        <v>14</v>
      </c>
      <c r="K7" s="51"/>
      <c r="L7" s="51"/>
      <c r="M7" s="9">
        <v>7.5</v>
      </c>
      <c r="N7" s="66">
        <f>3.14159*(L7/2)^2*K7*M7</f>
        <v>0</v>
      </c>
    </row>
    <row r="8" spans="1:14">
      <c r="A8" s="73"/>
      <c r="H8" s="8" t="s">
        <v>4</v>
      </c>
      <c r="I8" s="51"/>
      <c r="J8" s="51"/>
      <c r="K8" s="51"/>
      <c r="L8" s="9" t="s">
        <v>14</v>
      </c>
      <c r="M8" s="9">
        <v>5.9</v>
      </c>
      <c r="N8" s="66">
        <f>J8*I8*K8*M8</f>
        <v>0</v>
      </c>
    </row>
    <row r="9" spans="1:14" ht="26" customHeight="1">
      <c r="A9" s="1" t="s">
        <v>0</v>
      </c>
      <c r="C9" s="80"/>
      <c r="D9" s="80"/>
      <c r="E9" s="80"/>
      <c r="F9" s="80"/>
    </row>
    <row r="11" spans="1:14">
      <c r="A11" s="1" t="s">
        <v>1</v>
      </c>
      <c r="C11" s="54">
        <f>SUM(N6:N8)</f>
        <v>0</v>
      </c>
      <c r="D11" s="50"/>
      <c r="E11" s="53"/>
      <c r="F11" s="4"/>
      <c r="M11" s="69" t="s">
        <v>17</v>
      </c>
      <c r="N11" s="69" t="s">
        <v>18</v>
      </c>
    </row>
    <row r="12" spans="1:14">
      <c r="H12" s="5"/>
      <c r="I12" s="5"/>
      <c r="J12" s="5"/>
      <c r="M12" s="69" t="s">
        <v>18</v>
      </c>
      <c r="N12" s="69" t="s">
        <v>19</v>
      </c>
    </row>
    <row r="13" spans="1:14">
      <c r="A13" s="1" t="s">
        <v>11</v>
      </c>
      <c r="C13" s="52"/>
      <c r="D13" s="13" t="s">
        <v>12</v>
      </c>
      <c r="H13" s="5"/>
      <c r="I13" s="5"/>
      <c r="J13" s="5"/>
      <c r="M13" s="69" t="s">
        <v>19</v>
      </c>
      <c r="N13" s="69" t="s">
        <v>20</v>
      </c>
    </row>
    <row r="14" spans="1:14">
      <c r="H14" s="5"/>
      <c r="I14" s="5"/>
      <c r="J14" s="5"/>
      <c r="M14" s="69" t="s">
        <v>20</v>
      </c>
      <c r="N14" s="69" t="s">
        <v>21</v>
      </c>
    </row>
    <row r="15" spans="1:14">
      <c r="A15" s="1" t="s">
        <v>16</v>
      </c>
      <c r="C15" s="80" t="s">
        <v>17</v>
      </c>
      <c r="D15" s="80"/>
      <c r="H15" s="5"/>
      <c r="I15" s="5"/>
      <c r="J15" s="5"/>
      <c r="M15" s="69" t="s">
        <v>21</v>
      </c>
      <c r="N15" s="69" t="s">
        <v>22</v>
      </c>
    </row>
    <row r="16" spans="1:14">
      <c r="M16" s="69" t="s">
        <v>22</v>
      </c>
      <c r="N16" s="69" t="s">
        <v>23</v>
      </c>
    </row>
    <row r="17" spans="1:16">
      <c r="A17" s="1" t="s">
        <v>13</v>
      </c>
      <c r="C17" s="1" t="s">
        <v>55</v>
      </c>
      <c r="M17" s="69" t="s">
        <v>23</v>
      </c>
      <c r="N17" s="69" t="s">
        <v>17</v>
      </c>
    </row>
    <row r="18" spans="1:16">
      <c r="M18" s="69"/>
      <c r="N18" s="69"/>
    </row>
    <row r="19" spans="1:16" ht="13">
      <c r="B19" s="81" t="s">
        <v>63</v>
      </c>
      <c r="C19" s="81"/>
      <c r="D19" s="81"/>
      <c r="E19" s="81"/>
      <c r="F19" s="81"/>
      <c r="P19" s="77" t="s">
        <v>62</v>
      </c>
    </row>
    <row r="20" spans="1:16" ht="13">
      <c r="K20" s="76"/>
      <c r="L20" s="76"/>
      <c r="M20" s="76"/>
      <c r="N20" s="76"/>
      <c r="O20" s="76"/>
      <c r="P20" s="78" t="s">
        <v>63</v>
      </c>
    </row>
    <row r="21" spans="1:16" ht="13">
      <c r="K21" s="76"/>
      <c r="L21" s="76"/>
      <c r="M21" s="76"/>
      <c r="N21" s="76"/>
      <c r="O21" s="76"/>
      <c r="P21" s="78" t="s">
        <v>64</v>
      </c>
    </row>
    <row r="22" spans="1:16" ht="13">
      <c r="M22" s="69"/>
      <c r="N22" s="69"/>
      <c r="P22" s="78" t="s">
        <v>65</v>
      </c>
    </row>
    <row r="23" spans="1:16">
      <c r="M23" s="70" t="s">
        <v>48</v>
      </c>
      <c r="N23" s="69"/>
    </row>
    <row r="24" spans="1:16" ht="13">
      <c r="B24" s="82" t="s">
        <v>56</v>
      </c>
      <c r="C24" s="82"/>
      <c r="D24" s="82"/>
      <c r="E24" s="82"/>
      <c r="F24" s="82"/>
      <c r="M24" s="70" t="s">
        <v>49</v>
      </c>
      <c r="N24" s="69"/>
      <c r="P24" s="78" t="s">
        <v>56</v>
      </c>
    </row>
    <row r="25" spans="1:16" ht="13">
      <c r="M25" s="70" t="s">
        <v>50</v>
      </c>
      <c r="N25" s="69"/>
      <c r="P25" s="78" t="s">
        <v>57</v>
      </c>
    </row>
    <row r="26" spans="1:16" ht="13">
      <c r="M26" s="71" t="s">
        <v>27</v>
      </c>
      <c r="N26" s="69"/>
      <c r="P26" s="78" t="s">
        <v>58</v>
      </c>
    </row>
    <row r="27" spans="1:16">
      <c r="M27" s="69"/>
      <c r="N27" s="69"/>
    </row>
    <row r="28" spans="1:16">
      <c r="M28" s="69"/>
      <c r="N28" s="72"/>
    </row>
    <row r="29" spans="1:16" ht="13">
      <c r="B29" s="83" t="s">
        <v>61</v>
      </c>
      <c r="C29" s="83"/>
      <c r="D29" s="83"/>
      <c r="E29" s="83"/>
      <c r="F29" s="83"/>
      <c r="M29" s="70" t="s">
        <v>51</v>
      </c>
      <c r="N29" s="72"/>
      <c r="P29" s="78" t="s">
        <v>59</v>
      </c>
    </row>
    <row r="30" spans="1:16" ht="13">
      <c r="M30" s="70" t="s">
        <v>52</v>
      </c>
      <c r="N30" s="72"/>
      <c r="P30" s="78" t="s">
        <v>60</v>
      </c>
    </row>
    <row r="31" spans="1:16" ht="13">
      <c r="M31" s="70" t="s">
        <v>53</v>
      </c>
      <c r="N31" s="69"/>
      <c r="P31" s="78" t="s">
        <v>61</v>
      </c>
    </row>
    <row r="32" spans="1:16" ht="13">
      <c r="M32" s="70" t="s">
        <v>54</v>
      </c>
      <c r="N32" s="69"/>
      <c r="P32" s="78" t="s">
        <v>66</v>
      </c>
    </row>
    <row r="33" spans="1:16" ht="13">
      <c r="P33" s="78" t="s">
        <v>67</v>
      </c>
    </row>
    <row r="36" spans="1:16" ht="13">
      <c r="A36" s="78" t="s">
        <v>69</v>
      </c>
      <c r="B36" s="78"/>
      <c r="C36" s="78"/>
    </row>
    <row r="37" spans="1:16" ht="13">
      <c r="A37" s="78" t="s">
        <v>68</v>
      </c>
      <c r="B37" s="78"/>
      <c r="C37" s="78"/>
    </row>
  </sheetData>
  <mergeCells count="7">
    <mergeCell ref="B29:F29"/>
    <mergeCell ref="C15:D15"/>
    <mergeCell ref="C7:D7"/>
    <mergeCell ref="C5:F5"/>
    <mergeCell ref="C9:F9"/>
    <mergeCell ref="B19:F19"/>
    <mergeCell ref="B24:F24"/>
  </mergeCells>
  <phoneticPr fontId="0" type="noConversion"/>
  <dataValidations xWindow="258" yWindow="425" count="8">
    <dataValidation type="whole" allowBlank="1" showInputMessage="1" showErrorMessage="1" errorTitle="ERROR" error="This is an innapropriate value.  Please enter a whole number in this cell." promptTitle="DATA ENTRY" prompt="Please enter a whole number in this cell for." sqref="I6:K6">
      <formula1>0</formula1>
      <formula2>100</formula2>
    </dataValidation>
    <dataValidation type="list" allowBlank="1" showInputMessage="1" showErrorMessage="1" errorTitle="ERROR" error="This is not an appropriate day.  Please select the shock day from the drop down menu provided." promptTitle="Shock Day Option" prompt="Please choose a day that the customer wishes to shock there pool on a weekly basis." sqref="C15">
      <formula1>$M$11:$M$17</formula1>
    </dataValidation>
    <dataValidation type="whole" allowBlank="1" showInputMessage="1" showErrorMessage="1" errorTitle="ERROR" error="This is not an appropriate value.  Please enter a whole number (no decimals or fractions)." promptTitle="Season in Weeks" prompt="Please enter a whole number (no decimals or fractions) that the customer intends to use their swimming pool.  This value will be used to determine the amount of chemicals required for the season's useage." sqref="C13">
      <formula1>0</formula1>
      <formula2>52</formula2>
    </dataValidation>
    <dataValidation type="list" allowBlank="1" showInputMessage="1" showErrorMessage="1" errorTitle="ERROR" error="This is not a valid Oxidizer.  Please choose one of the options from the drop down menu." promptTitle="Oxidizer Selection" prompt="Please use the drop down menu to choose the Oxidizer for your customer" sqref="B24:F24">
      <formula1>$P$24:$P$26</formula1>
    </dataValidation>
    <dataValidation allowBlank="1" showInputMessage="1" showErrorMessage="1" promptTitle="Sanitizer Selection" prompt="Please use the drop down menu to choose the Sanitizer Option for your customer." sqref="P19 K20:N21"/>
    <dataValidation type="list" allowBlank="1" showInputMessage="1" showErrorMessage="1" promptTitle="Sanitizer Selection" prompt="Please use the drop down menu to choose the Sanitizer Option for your customer." sqref="O20:O21">
      <formula1>$P$19:$P$21</formula1>
    </dataValidation>
    <dataValidation type="list" allowBlank="1" showInputMessage="1" showErrorMessage="1" sqref="B19:F19">
      <formula1>$P$19:$P$22</formula1>
    </dataValidation>
    <dataValidation type="list" allowBlank="1" showInputMessage="1" showErrorMessage="1" errorTitle="ERROR" error="This is not a valid Oxidizer.  Please choose one of the options from the drop down menu." promptTitle="Control Selection" prompt="Please use the drop down menu to choose the Oxidizer for your customer." sqref="B29:F29">
      <formula1>$P$29:$P$33</formula1>
    </dataValidation>
  </dataValidations>
  <pageMargins left="0.75" right="0.75" top="1" bottom="1" header="0.5" footer="0.5"/>
  <pageSetup scale="88" orientation="landscape"/>
  <headerFooter alignWithMargins="0"/>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52"/>
  <sheetViews>
    <sheetView workbookViewId="0">
      <selection activeCell="K7" sqref="K7"/>
    </sheetView>
  </sheetViews>
  <sheetFormatPr baseColWidth="10" defaultColWidth="8.83203125" defaultRowHeight="12" x14ac:dyDescent="0"/>
  <cols>
    <col min="1" max="1" width="9.5" customWidth="1"/>
    <col min="2" max="2" width="10" customWidth="1"/>
    <col min="4" max="4" width="9.83203125" customWidth="1"/>
    <col min="5" max="5" width="9.6640625" customWidth="1"/>
    <col min="6" max="6" width="12.1640625" customWidth="1"/>
  </cols>
  <sheetData>
    <row r="1" spans="1:10" ht="15">
      <c r="E1" s="67">
        <f>'Information Page'!A6</f>
        <v>0</v>
      </c>
    </row>
    <row r="2" spans="1:10">
      <c r="D2" s="68">
        <f>'Information Page'!D7</f>
        <v>0</v>
      </c>
      <c r="E2" s="19"/>
      <c r="F2" s="19"/>
    </row>
    <row r="4" spans="1:10" ht="25.5" customHeight="1"/>
    <row r="5" spans="1:10" ht="12" customHeight="1"/>
    <row r="6" spans="1:10" ht="12" customHeight="1">
      <c r="A6" s="1" t="s">
        <v>0</v>
      </c>
      <c r="C6" s="48">
        <f>'Information Page'!C9</f>
        <v>0</v>
      </c>
      <c r="D6" s="3"/>
      <c r="E6" s="3"/>
      <c r="F6" s="3"/>
    </row>
    <row r="8" spans="1:10">
      <c r="A8" s="1" t="s">
        <v>1</v>
      </c>
      <c r="C8" s="54">
        <f>'Information Page'!$C$11</f>
        <v>0</v>
      </c>
      <c r="D8" s="49"/>
      <c r="E8" s="2"/>
      <c r="F8" s="4"/>
    </row>
    <row r="10" spans="1:10">
      <c r="A10" s="1" t="s">
        <v>13</v>
      </c>
      <c r="C10" s="1" t="s">
        <v>55</v>
      </c>
      <c r="J10" s="17"/>
    </row>
    <row r="11" spans="1:10">
      <c r="A11" s="1"/>
      <c r="C11" s="1"/>
      <c r="J11" s="17"/>
    </row>
    <row r="12" spans="1:10">
      <c r="A12" s="1"/>
      <c r="C12" s="1"/>
      <c r="J12" s="17"/>
    </row>
    <row r="13" spans="1:10">
      <c r="A13" s="1"/>
      <c r="C13" s="1"/>
      <c r="J13" s="17"/>
    </row>
    <row r="14" spans="1:10" ht="13" thickBot="1"/>
    <row r="15" spans="1:10">
      <c r="B15" s="27"/>
      <c r="C15" s="28" t="s">
        <v>15</v>
      </c>
      <c r="D15" s="55" t="e">
        <f>INDEX(Calculations!E7:E11,MATCH(1,Calculations!D7:D11,0))</f>
        <v>#N/A</v>
      </c>
      <c r="E15" s="56" t="str">
        <f>'Information Page'!B19</f>
        <v>Chlorinating 3" Tablets 8 lb. Pail*</v>
      </c>
      <c r="F15" s="44"/>
      <c r="G15" s="29"/>
      <c r="H15" s="30"/>
    </row>
    <row r="16" spans="1:10">
      <c r="B16" s="31"/>
      <c r="C16" s="26" t="s">
        <v>43</v>
      </c>
      <c r="D16" s="26"/>
      <c r="E16" s="26"/>
      <c r="F16" s="26"/>
      <c r="G16" s="26"/>
      <c r="H16" s="32"/>
    </row>
    <row r="17" spans="1:8">
      <c r="B17" s="31"/>
      <c r="C17" s="26"/>
      <c r="D17" s="26"/>
      <c r="E17" s="26"/>
      <c r="F17" s="26"/>
      <c r="G17" s="26"/>
      <c r="H17" s="32"/>
    </row>
    <row r="18" spans="1:8" ht="13" thickBot="1">
      <c r="B18" s="33"/>
      <c r="C18" s="34"/>
      <c r="D18" s="34"/>
      <c r="E18" s="34"/>
      <c r="F18" s="34"/>
      <c r="G18" s="34"/>
      <c r="H18" s="35"/>
    </row>
    <row r="19" spans="1:8" ht="13" thickBot="1">
      <c r="B19" s="23"/>
      <c r="C19" s="24"/>
      <c r="D19" s="24"/>
      <c r="E19" s="24"/>
      <c r="F19" s="24"/>
      <c r="G19" s="24"/>
      <c r="H19" s="24"/>
    </row>
    <row r="20" spans="1:8">
      <c r="B20" s="27"/>
      <c r="C20" s="28" t="s">
        <v>15</v>
      </c>
      <c r="D20" s="55" t="e">
        <f>INDEX(Calculations!G7:G11,MATCH(1,Calculations!D7:D11,0))</f>
        <v>#N/A</v>
      </c>
      <c r="E20" s="57" t="e">
        <f>INDEX(Calculations!$D$21:$D$24,MATCH(F20,Calculations!$B$21:$B$24,0))</f>
        <v>#N/A</v>
      </c>
      <c r="F20" s="58" t="str">
        <f>'Information Page'!B24</f>
        <v>Granular Chlorine Shock</v>
      </c>
      <c r="G20" s="29"/>
      <c r="H20" s="30"/>
    </row>
    <row r="21" spans="1:8">
      <c r="B21" s="31"/>
      <c r="C21" s="45" t="s">
        <v>40</v>
      </c>
      <c r="E21" s="59" t="str">
        <f>'Information Page'!C15</f>
        <v>Sunday</v>
      </c>
      <c r="F21" s="26" t="s">
        <v>24</v>
      </c>
      <c r="G21" s="26"/>
      <c r="H21" s="32"/>
    </row>
    <row r="22" spans="1:8">
      <c r="B22" s="31"/>
      <c r="C22" s="45" t="s">
        <v>25</v>
      </c>
      <c r="D22" s="26"/>
      <c r="E22" s="26"/>
      <c r="F22" s="26"/>
      <c r="G22" s="26"/>
      <c r="H22" s="32"/>
    </row>
    <row r="23" spans="1:8" ht="13" thickBot="1">
      <c r="B23" s="33"/>
      <c r="C23" s="46" t="s">
        <v>33</v>
      </c>
      <c r="D23" s="34"/>
      <c r="E23" s="34"/>
      <c r="F23" s="34"/>
      <c r="G23" s="34"/>
      <c r="H23" s="35"/>
    </row>
    <row r="24" spans="1:8" ht="13" thickBot="1">
      <c r="B24" s="23"/>
      <c r="C24" s="24"/>
      <c r="D24" s="24"/>
      <c r="E24" s="24"/>
      <c r="F24" s="24"/>
      <c r="G24" s="24"/>
      <c r="H24" s="24"/>
    </row>
    <row r="25" spans="1:8">
      <c r="B25" s="27"/>
      <c r="C25" s="28" t="s">
        <v>15</v>
      </c>
      <c r="D25" s="60" t="e">
        <f>ROUNDUP(INDEX(Calculations!F27:F30,MATCH(F25,Calculations!B27:B30,0)),0)</f>
        <v>#N/A</v>
      </c>
      <c r="E25" s="57" t="s">
        <v>34</v>
      </c>
      <c r="F25" s="58" t="str">
        <f>'Information Page'!B29</f>
        <v>Premium 60 Algaecide</v>
      </c>
      <c r="G25" s="36"/>
      <c r="H25" s="30"/>
    </row>
    <row r="26" spans="1:8">
      <c r="B26" s="37"/>
      <c r="C26" s="26" t="s">
        <v>40</v>
      </c>
      <c r="E26" s="61" t="str">
        <f>INDEX('Information Page'!N11:N17,MATCH(E21,'Information Page'!M11:M17,0))</f>
        <v>Monday</v>
      </c>
      <c r="F26" s="26" t="s">
        <v>44</v>
      </c>
      <c r="G26" s="26"/>
      <c r="H26" s="32"/>
    </row>
    <row r="27" spans="1:8">
      <c r="B27" s="37"/>
      <c r="C27" s="26" t="s">
        <v>45</v>
      </c>
      <c r="D27" s="26"/>
      <c r="E27" s="26"/>
      <c r="F27" s="26"/>
      <c r="G27" s="26"/>
      <c r="H27" s="32"/>
    </row>
    <row r="28" spans="1:8" ht="13" thickBot="1">
      <c r="B28" s="38"/>
      <c r="C28" s="34"/>
      <c r="D28" s="34"/>
      <c r="E28" s="34"/>
      <c r="F28" s="34"/>
      <c r="G28" s="34"/>
      <c r="H28" s="35"/>
    </row>
    <row r="32" spans="1:8" ht="13" thickBot="1">
      <c r="A32" s="18"/>
      <c r="B32" s="19"/>
      <c r="C32" s="19"/>
      <c r="D32" s="19"/>
      <c r="E32" s="19"/>
      <c r="F32" s="19"/>
      <c r="G32" s="19"/>
    </row>
    <row r="33" spans="1:8">
      <c r="B33" s="27"/>
      <c r="C33" s="44"/>
      <c r="D33" s="44"/>
      <c r="E33" s="44"/>
      <c r="F33" s="29"/>
      <c r="G33" s="29"/>
      <c r="H33" s="30"/>
    </row>
    <row r="34" spans="1:8">
      <c r="B34" s="31"/>
      <c r="C34" s="59" t="e">
        <f>Calculations!C15</f>
        <v>#N/A</v>
      </c>
      <c r="D34" s="62" t="s">
        <v>26</v>
      </c>
      <c r="E34" s="63" t="str">
        <f>'Information Page'!B19</f>
        <v>Chlorinating 3" Tablets 8 lb. Pail*</v>
      </c>
      <c r="F34" s="26"/>
      <c r="G34" s="26"/>
      <c r="H34" s="32"/>
    </row>
    <row r="35" spans="1:8">
      <c r="B35" s="31"/>
      <c r="C35" s="26"/>
      <c r="D35" s="26"/>
      <c r="E35" s="26"/>
      <c r="F35" s="26"/>
      <c r="G35" s="26"/>
      <c r="H35" s="32"/>
    </row>
    <row r="36" spans="1:8" ht="13" thickBot="1">
      <c r="B36" s="33"/>
      <c r="C36" s="34"/>
      <c r="D36" s="34"/>
      <c r="E36" s="34"/>
      <c r="F36" s="34"/>
      <c r="G36" s="34"/>
      <c r="H36" s="35"/>
    </row>
    <row r="37" spans="1:8" ht="13" thickBot="1">
      <c r="B37" s="23"/>
      <c r="C37" s="24"/>
      <c r="D37" s="24"/>
      <c r="E37" s="24"/>
      <c r="F37" s="24"/>
      <c r="G37" s="24"/>
      <c r="H37" s="24"/>
    </row>
    <row r="38" spans="1:8">
      <c r="B38" s="27"/>
      <c r="C38" s="44"/>
      <c r="D38" s="44"/>
      <c r="E38" s="44"/>
      <c r="F38" s="36"/>
      <c r="G38" s="29"/>
      <c r="H38" s="30"/>
    </row>
    <row r="39" spans="1:8">
      <c r="B39" s="31"/>
      <c r="C39" s="59" t="e">
        <f>Calculations!F21</f>
        <v>#N/A</v>
      </c>
      <c r="D39" s="62" t="e">
        <f>INDEX(Calculations!$D$21:$D$24,MATCH(E39,Calculations!$B$21:$B$24,0))</f>
        <v>#N/A</v>
      </c>
      <c r="E39" s="64" t="str">
        <f>'Information Page'!B24</f>
        <v>Granular Chlorine Shock</v>
      </c>
      <c r="F39" s="26"/>
      <c r="G39" s="26"/>
      <c r="H39" s="32"/>
    </row>
    <row r="40" spans="1:8">
      <c r="B40" s="31"/>
      <c r="C40" s="26"/>
      <c r="D40" s="26"/>
      <c r="E40" s="26"/>
      <c r="F40" s="26"/>
      <c r="G40" s="26"/>
      <c r="H40" s="32"/>
    </row>
    <row r="41" spans="1:8" ht="13" thickBot="1">
      <c r="B41" s="33"/>
      <c r="C41" s="34"/>
      <c r="D41" s="34"/>
      <c r="E41" s="34"/>
      <c r="F41" s="34"/>
      <c r="G41" s="34"/>
      <c r="H41" s="35"/>
    </row>
    <row r="42" spans="1:8" ht="13" thickBot="1">
      <c r="B42" s="23"/>
      <c r="C42" s="24"/>
      <c r="D42" s="24"/>
      <c r="E42" s="24"/>
      <c r="F42" s="24"/>
      <c r="G42" s="24"/>
      <c r="H42" s="24"/>
    </row>
    <row r="43" spans="1:8">
      <c r="B43" s="27"/>
      <c r="C43" s="44"/>
      <c r="D43" s="44"/>
      <c r="E43" s="44"/>
      <c r="F43" s="36"/>
      <c r="G43" s="29"/>
      <c r="H43" s="30"/>
    </row>
    <row r="44" spans="1:8">
      <c r="B44" s="37"/>
      <c r="C44" s="59" t="e">
        <f>INDEX(Calculations!H27:H30,MATCH(E44,Calculations!B27:B30,0))</f>
        <v>#N/A</v>
      </c>
      <c r="D44" s="62" t="s">
        <v>41</v>
      </c>
      <c r="E44" s="64" t="str">
        <f>'Information Page'!B29</f>
        <v>Premium 60 Algaecide</v>
      </c>
      <c r="F44" s="26"/>
      <c r="G44" s="26"/>
      <c r="H44" s="32"/>
    </row>
    <row r="45" spans="1:8">
      <c r="B45" s="37"/>
      <c r="C45" s="26"/>
      <c r="D45" s="26"/>
      <c r="E45" s="26"/>
      <c r="F45" s="26"/>
      <c r="G45" s="26"/>
      <c r="H45" s="32"/>
    </row>
    <row r="46" spans="1:8" ht="13" thickBot="1">
      <c r="B46" s="38"/>
      <c r="C46" s="34"/>
      <c r="D46" s="34"/>
      <c r="E46" s="34"/>
      <c r="F46" s="34"/>
      <c r="G46" s="34"/>
      <c r="H46" s="35"/>
    </row>
    <row r="47" spans="1:8">
      <c r="B47" s="26"/>
      <c r="C47" s="26"/>
      <c r="D47" s="26"/>
      <c r="E47" s="26"/>
      <c r="F47" s="26"/>
      <c r="G47" s="26"/>
      <c r="H47" s="26"/>
    </row>
    <row r="48" spans="1:8">
      <c r="A48" s="2"/>
      <c r="B48" s="25"/>
      <c r="C48" s="25"/>
      <c r="D48" s="25"/>
      <c r="E48" s="25"/>
      <c r="F48" s="25"/>
      <c r="G48" s="25"/>
      <c r="H48" s="25"/>
    </row>
    <row r="49" spans="1:8" ht="17.25" customHeight="1">
      <c r="A49" s="84" t="s">
        <v>42</v>
      </c>
      <c r="B49" s="85"/>
      <c r="C49" s="85"/>
      <c r="D49" s="85"/>
      <c r="E49" s="85"/>
      <c r="F49" s="85"/>
      <c r="G49" s="85"/>
      <c r="H49" s="86"/>
    </row>
    <row r="50" spans="1:8" ht="17.25" customHeight="1">
      <c r="A50" s="86"/>
      <c r="B50" s="86"/>
      <c r="C50" s="86"/>
      <c r="D50" s="86"/>
      <c r="E50" s="86"/>
      <c r="F50" s="86"/>
      <c r="G50" s="86"/>
      <c r="H50" s="86"/>
    </row>
    <row r="51" spans="1:8" ht="17.25" customHeight="1">
      <c r="A51" s="86"/>
      <c r="B51" s="86"/>
      <c r="C51" s="86"/>
      <c r="D51" s="86"/>
      <c r="E51" s="86"/>
      <c r="F51" s="86"/>
      <c r="G51" s="86"/>
      <c r="H51" s="86"/>
    </row>
    <row r="52" spans="1:8" ht="17.25" customHeight="1">
      <c r="A52" s="86"/>
      <c r="B52" s="86"/>
      <c r="C52" s="86"/>
      <c r="D52" s="86"/>
      <c r="E52" s="86"/>
      <c r="F52" s="86"/>
      <c r="G52" s="86"/>
      <c r="H52" s="86"/>
    </row>
  </sheetData>
  <mergeCells count="1">
    <mergeCell ref="A49:H52"/>
  </mergeCells>
  <phoneticPr fontId="0" type="noConversion"/>
  <printOptions horizontalCentered="1"/>
  <pageMargins left="0.75" right="0.75" top="1" bottom="1" header="0.5" footer="0.5"/>
  <pageSetup scale="96" orientation="portrait"/>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30"/>
  <sheetViews>
    <sheetView topLeftCell="A10" workbookViewId="0">
      <selection activeCell="F27" sqref="F27"/>
    </sheetView>
  </sheetViews>
  <sheetFormatPr baseColWidth="10" defaultColWidth="8.83203125" defaultRowHeight="12" x14ac:dyDescent="0"/>
  <cols>
    <col min="1" max="1" width="9.6640625" customWidth="1"/>
    <col min="2" max="2" width="11.33203125" customWidth="1"/>
    <col min="3" max="3" width="9.83203125" customWidth="1"/>
    <col min="6" max="6" width="9.33203125" bestFit="1" customWidth="1"/>
    <col min="8" max="8" width="12.5" customWidth="1"/>
  </cols>
  <sheetData>
    <row r="5" spans="2:8">
      <c r="D5" s="21"/>
    </row>
    <row r="6" spans="2:8">
      <c r="B6" s="14" t="s">
        <v>28</v>
      </c>
      <c r="C6" s="20">
        <f>'Information Page'!C11</f>
        <v>0</v>
      </c>
      <c r="D6" s="21"/>
      <c r="E6" s="5" t="s">
        <v>35</v>
      </c>
      <c r="F6" s="5"/>
      <c r="G6" s="5" t="s">
        <v>36</v>
      </c>
      <c r="H6" s="5"/>
    </row>
    <row r="7" spans="2:8">
      <c r="B7">
        <v>1</v>
      </c>
      <c r="C7">
        <v>12000</v>
      </c>
      <c r="D7" s="22">
        <f>IF(AND($C$6&gt;=B7,$C$6&lt;=C7),1,0)</f>
        <v>0</v>
      </c>
      <c r="E7" s="16">
        <v>1</v>
      </c>
      <c r="F7" s="16"/>
      <c r="G7" s="16">
        <v>1</v>
      </c>
      <c r="H7" s="16"/>
    </row>
    <row r="8" spans="2:8">
      <c r="B8">
        <v>12000</v>
      </c>
      <c r="C8">
        <v>22000</v>
      </c>
      <c r="D8" s="22">
        <f>IF(AND($C$6&gt;=B8,$C$6&lt;=C8),1,0)</f>
        <v>0</v>
      </c>
      <c r="E8" s="16">
        <v>2</v>
      </c>
      <c r="F8" s="16"/>
      <c r="G8" s="16">
        <v>2</v>
      </c>
      <c r="H8" s="16"/>
    </row>
    <row r="9" spans="2:8">
      <c r="B9">
        <v>22000</v>
      </c>
      <c r="C9">
        <v>32000</v>
      </c>
      <c r="D9" s="22">
        <f>IF(AND($C$6&gt;=B9,$C$6&lt;=C9),1,0)</f>
        <v>0</v>
      </c>
      <c r="E9" s="16">
        <v>3</v>
      </c>
      <c r="F9" s="16"/>
      <c r="G9" s="16">
        <v>3</v>
      </c>
      <c r="H9" s="16"/>
    </row>
    <row r="10" spans="2:8">
      <c r="B10">
        <v>32000</v>
      </c>
      <c r="C10">
        <v>42000</v>
      </c>
      <c r="D10" s="22">
        <f>IF(AND($C$6&gt;=B10,$C$6&lt;=C10),1,0)</f>
        <v>0</v>
      </c>
      <c r="E10" s="16">
        <v>4</v>
      </c>
      <c r="F10" s="16"/>
      <c r="G10" s="16">
        <v>4</v>
      </c>
      <c r="H10" s="16"/>
    </row>
    <row r="11" spans="2:8">
      <c r="B11">
        <v>42000</v>
      </c>
      <c r="C11">
        <v>52000</v>
      </c>
      <c r="D11" s="22">
        <f>IF(AND($C$6&gt;=B11,$C$6&lt;=C11),1,0)</f>
        <v>0</v>
      </c>
      <c r="E11" s="16">
        <v>5</v>
      </c>
      <c r="F11" s="16"/>
      <c r="G11" s="16">
        <v>5</v>
      </c>
      <c r="H11" s="16"/>
    </row>
    <row r="12" spans="2:8">
      <c r="D12" s="22"/>
      <c r="E12" s="16"/>
      <c r="F12" s="16"/>
      <c r="G12" s="16"/>
      <c r="H12" s="16"/>
    </row>
    <row r="13" spans="2:8">
      <c r="B13" s="14" t="s">
        <v>31</v>
      </c>
      <c r="C13" s="47">
        <f>'Information Page'!C13</f>
        <v>0</v>
      </c>
      <c r="D13" s="22"/>
      <c r="E13" s="16"/>
      <c r="F13" s="16"/>
      <c r="G13" s="16"/>
      <c r="H13" s="16"/>
    </row>
    <row r="14" spans="2:8">
      <c r="D14" s="21"/>
    </row>
    <row r="15" spans="2:8">
      <c r="B15" s="5"/>
      <c r="C15" s="5" t="e">
        <f>ROUNDUP(((C13*7)/5)*INDEX(E7:E11,MATCH(1,D7:D11,0))/2,0)</f>
        <v>#N/A</v>
      </c>
      <c r="D15" t="s">
        <v>37</v>
      </c>
    </row>
    <row r="21" spans="2:9">
      <c r="B21" s="12" t="s">
        <v>48</v>
      </c>
      <c r="D21" t="s">
        <v>32</v>
      </c>
      <c r="E21" s="5" t="e">
        <f>INDEX($G$7:$G$11,MATCH(1,$D$7:$D$11,0))</f>
        <v>#N/A</v>
      </c>
      <c r="F21" s="5" t="e">
        <f>E21*$C$13</f>
        <v>#N/A</v>
      </c>
    </row>
    <row r="22" spans="2:9">
      <c r="B22" s="12" t="s">
        <v>49</v>
      </c>
      <c r="D22" t="s">
        <v>32</v>
      </c>
      <c r="G22" s="5"/>
      <c r="H22" s="5"/>
    </row>
    <row r="23" spans="2:9">
      <c r="B23" s="12" t="s">
        <v>50</v>
      </c>
      <c r="D23" t="s">
        <v>32</v>
      </c>
      <c r="G23" s="5"/>
      <c r="H23" s="5"/>
    </row>
    <row r="24" spans="2:9">
      <c r="B24" s="15" t="s">
        <v>27</v>
      </c>
      <c r="D24" t="s">
        <v>30</v>
      </c>
      <c r="G24" s="5"/>
      <c r="H24" s="5"/>
    </row>
    <row r="25" spans="2:9">
      <c r="B25" s="15"/>
    </row>
    <row r="26" spans="2:9" ht="36">
      <c r="E26" s="39" t="s">
        <v>29</v>
      </c>
      <c r="F26" s="40">
        <f>C6/4000</f>
        <v>0</v>
      </c>
      <c r="G26" s="42" t="s">
        <v>39</v>
      </c>
      <c r="H26" s="42" t="s">
        <v>38</v>
      </c>
    </row>
    <row r="27" spans="2:9">
      <c r="B27" s="12" t="s">
        <v>51</v>
      </c>
      <c r="E27" s="5">
        <v>1.25</v>
      </c>
      <c r="F27" s="40">
        <f>$F$26*E27</f>
        <v>0</v>
      </c>
      <c r="G27" s="41">
        <f>$C$13*F27</f>
        <v>0</v>
      </c>
      <c r="H27" s="43">
        <f>ROUNDUP(G27/32,0)</f>
        <v>0</v>
      </c>
      <c r="I27" s="6"/>
    </row>
    <row r="28" spans="2:9">
      <c r="B28" s="12" t="s">
        <v>52</v>
      </c>
      <c r="E28" s="5">
        <v>2.5</v>
      </c>
      <c r="F28" s="40">
        <f>$F$26*E28</f>
        <v>0</v>
      </c>
      <c r="G28" s="41">
        <f>$C$13*F28</f>
        <v>0</v>
      </c>
      <c r="H28" s="43">
        <f>ROUNDUP(G28/32,0)</f>
        <v>0</v>
      </c>
      <c r="I28" s="6"/>
    </row>
    <row r="29" spans="2:9">
      <c r="B29" s="12" t="s">
        <v>53</v>
      </c>
      <c r="E29" s="5">
        <v>1</v>
      </c>
      <c r="F29" s="40">
        <f>$F$26*E29</f>
        <v>0</v>
      </c>
      <c r="G29" s="41">
        <f>$C$13*F29</f>
        <v>0</v>
      </c>
      <c r="H29" s="43">
        <f>ROUNDUP(G29/32,0)</f>
        <v>0</v>
      </c>
      <c r="I29" s="6"/>
    </row>
    <row r="30" spans="2:9">
      <c r="B30" s="12" t="s">
        <v>54</v>
      </c>
      <c r="E30" s="5">
        <v>0.5</v>
      </c>
      <c r="F30" s="40">
        <f>$F$26*E30</f>
        <v>0</v>
      </c>
      <c r="G30" s="41">
        <f>$C$13*F30</f>
        <v>0</v>
      </c>
      <c r="H30" s="43">
        <f>ROUNDUP(G30/32,0)</f>
        <v>0</v>
      </c>
      <c r="I30" s="6"/>
    </row>
  </sheetData>
  <phoneticPr fontId="0" type="noConversion"/>
  <pageMargins left="0.75" right="0.75" top="1" bottom="1" header="0.5" footer="0.5"/>
  <pageSetup orientation="portrait"/>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Information Page</vt:lpstr>
      <vt:lpstr>Results</vt:lpstr>
      <vt:lpstr>Calculations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Imperial Pools</dc:creator>
  <cp:lastModifiedBy>Marcia Kramer</cp:lastModifiedBy>
  <cp:lastPrinted>2014-03-05T16:20:41Z</cp:lastPrinted>
  <dcterms:created xsi:type="dcterms:W3CDTF">2010-06-15T19:01:08Z</dcterms:created>
  <dcterms:modified xsi:type="dcterms:W3CDTF">2014-03-05T16:25:28Z</dcterms:modified>
</cp:coreProperties>
</file>